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25725"/>
</workbook>
</file>

<file path=xl/calcChain.xml><?xml version="1.0" encoding="utf-8"?>
<calcChain xmlns="http://schemas.openxmlformats.org/spreadsheetml/2006/main">
  <c r="I208" i="2"/>
  <c r="I12" l="1"/>
  <c r="I16"/>
  <c r="I150"/>
  <c r="I90"/>
  <c r="I40" l="1"/>
  <c r="I94"/>
  <c r="I166"/>
  <c r="I154"/>
  <c r="J190"/>
  <c r="J88"/>
  <c r="I214" l="1"/>
  <c r="I210" l="1"/>
  <c r="J118" l="1"/>
  <c r="L242"/>
  <c r="K242"/>
  <c r="I242"/>
  <c r="H242"/>
  <c r="G242"/>
  <c r="J188"/>
  <c r="F188" s="1"/>
  <c r="F224"/>
  <c r="J234"/>
  <c r="F236"/>
  <c r="F230"/>
  <c r="F218"/>
  <c r="F212"/>
  <c r="F206"/>
  <c r="F200"/>
  <c r="F194"/>
  <c r="F182"/>
  <c r="F176"/>
  <c r="F170"/>
  <c r="F164"/>
  <c r="F158"/>
  <c r="F152"/>
  <c r="F146"/>
  <c r="J242" l="1"/>
  <c r="F140"/>
  <c r="F134"/>
  <c r="F128"/>
  <c r="F122"/>
  <c r="H117"/>
  <c r="I117"/>
  <c r="J117"/>
  <c r="K117"/>
  <c r="L117"/>
  <c r="F116"/>
  <c r="F110"/>
  <c r="F104" l="1"/>
  <c r="F98"/>
  <c r="F92"/>
  <c r="F80"/>
  <c r="F86"/>
  <c r="F74"/>
  <c r="F68"/>
  <c r="F57"/>
  <c r="F62"/>
  <c r="F56"/>
  <c r="F50"/>
  <c r="F44"/>
  <c r="F45"/>
  <c r="F38"/>
  <c r="F32"/>
  <c r="F26"/>
  <c r="F20"/>
  <c r="F14"/>
  <c r="G15"/>
  <c r="H15"/>
  <c r="I15"/>
  <c r="J15"/>
  <c r="K15"/>
  <c r="L15"/>
  <c r="F242" l="1"/>
  <c r="F239"/>
  <c r="F238"/>
  <c r="F237"/>
  <c r="F235"/>
  <c r="L234"/>
  <c r="K234"/>
  <c r="I234"/>
  <c r="H234"/>
  <c r="G234"/>
  <c r="F234" l="1"/>
  <c r="J115"/>
  <c r="J82"/>
  <c r="J81"/>
  <c r="J79"/>
  <c r="J16"/>
  <c r="J13"/>
  <c r="I13"/>
  <c r="F19" l="1"/>
  <c r="F21"/>
  <c r="F22"/>
  <c r="F23"/>
  <c r="F25"/>
  <c r="F27"/>
  <c r="F28"/>
  <c r="F29"/>
  <c r="F31"/>
  <c r="F33"/>
  <c r="F35"/>
  <c r="F37"/>
  <c r="F39"/>
  <c r="F41"/>
  <c r="F43"/>
  <c r="F46"/>
  <c r="F47"/>
  <c r="F49"/>
  <c r="F51"/>
  <c r="F52"/>
  <c r="F53"/>
  <c r="F55"/>
  <c r="F58"/>
  <c r="F59"/>
  <c r="F61"/>
  <c r="F63"/>
  <c r="F64"/>
  <c r="F65"/>
  <c r="F73"/>
  <c r="F75"/>
  <c r="F76"/>
  <c r="F77"/>
  <c r="F85"/>
  <c r="F87"/>
  <c r="F88"/>
  <c r="F89"/>
  <c r="F91"/>
  <c r="F93"/>
  <c r="F95"/>
  <c r="F97"/>
  <c r="F99"/>
  <c r="F100"/>
  <c r="F101"/>
  <c r="F103"/>
  <c r="F105"/>
  <c r="F107"/>
  <c r="F109"/>
  <c r="F111"/>
  <c r="F113"/>
  <c r="F121"/>
  <c r="F123"/>
  <c r="F125"/>
  <c r="F127"/>
  <c r="F129"/>
  <c r="F130"/>
  <c r="F131"/>
  <c r="F133"/>
  <c r="F135"/>
  <c r="F136"/>
  <c r="F137"/>
  <c r="F139"/>
  <c r="F141"/>
  <c r="F142"/>
  <c r="F143"/>
  <c r="F145"/>
  <c r="F147"/>
  <c r="F148"/>
  <c r="F149"/>
  <c r="F151"/>
  <c r="F153"/>
  <c r="F155"/>
  <c r="F157"/>
  <c r="F159"/>
  <c r="F160"/>
  <c r="F161"/>
  <c r="F167"/>
  <c r="F165"/>
  <c r="F163"/>
  <c r="F169"/>
  <c r="F171"/>
  <c r="F172"/>
  <c r="F173"/>
  <c r="F175"/>
  <c r="F177"/>
  <c r="F179"/>
  <c r="F181"/>
  <c r="F183"/>
  <c r="F184"/>
  <c r="F185"/>
  <c r="F193"/>
  <c r="F195"/>
  <c r="F196"/>
  <c r="F197"/>
  <c r="F199"/>
  <c r="F201"/>
  <c r="F202"/>
  <c r="F203"/>
  <c r="F205"/>
  <c r="F207"/>
  <c r="F209"/>
  <c r="F211"/>
  <c r="F213"/>
  <c r="F215"/>
  <c r="F217"/>
  <c r="F219"/>
  <c r="F220"/>
  <c r="F221"/>
  <c r="F223"/>
  <c r="F225"/>
  <c r="F226"/>
  <c r="F227"/>
  <c r="F229"/>
  <c r="F231"/>
  <c r="F232"/>
  <c r="F233"/>
  <c r="K228"/>
  <c r="L228"/>
  <c r="K222"/>
  <c r="L222"/>
  <c r="J210"/>
  <c r="K210"/>
  <c r="L210"/>
  <c r="L204"/>
  <c r="K198"/>
  <c r="L198"/>
  <c r="J192"/>
  <c r="K192"/>
  <c r="L192"/>
  <c r="K180"/>
  <c r="L180"/>
  <c r="K174"/>
  <c r="L174"/>
  <c r="K168"/>
  <c r="L168"/>
  <c r="L162"/>
  <c r="L156"/>
  <c r="L150"/>
  <c r="K144"/>
  <c r="L144"/>
  <c r="L138"/>
  <c r="K132"/>
  <c r="L132"/>
  <c r="L126"/>
  <c r="L115"/>
  <c r="L118"/>
  <c r="L119"/>
  <c r="L120"/>
  <c r="K108"/>
  <c r="L108"/>
  <c r="K102"/>
  <c r="L102"/>
  <c r="K96"/>
  <c r="L96"/>
  <c r="L90"/>
  <c r="L79"/>
  <c r="L81"/>
  <c r="L82"/>
  <c r="L83"/>
  <c r="L84"/>
  <c r="L67"/>
  <c r="L69"/>
  <c r="L243" s="1"/>
  <c r="L70"/>
  <c r="L71"/>
  <c r="L72"/>
  <c r="L66" s="1"/>
  <c r="L60"/>
  <c r="K60"/>
  <c r="L78" l="1"/>
  <c r="L114"/>
  <c r="L13"/>
  <c r="L241" s="1"/>
  <c r="L16"/>
  <c r="L244" s="1"/>
  <c r="L17"/>
  <c r="L245" s="1"/>
  <c r="L18"/>
  <c r="K13"/>
  <c r="K16"/>
  <c r="K17"/>
  <c r="K18"/>
  <c r="L54"/>
  <c r="L48"/>
  <c r="L42"/>
  <c r="L36"/>
  <c r="L30"/>
  <c r="L24"/>
  <c r="L12" l="1"/>
  <c r="L240" s="1"/>
  <c r="F208"/>
  <c r="I228"/>
  <c r="J228"/>
  <c r="H228"/>
  <c r="G228"/>
  <c r="I124"/>
  <c r="I84"/>
  <c r="I82"/>
  <c r="F228" l="1"/>
  <c r="I204"/>
  <c r="I118"/>
  <c r="I190"/>
  <c r="H94"/>
  <c r="F94" s="1"/>
  <c r="H112"/>
  <c r="F112" s="1"/>
  <c r="H166"/>
  <c r="F166" s="1"/>
  <c r="H154"/>
  <c r="F154" s="1"/>
  <c r="H106"/>
  <c r="F106" s="1"/>
  <c r="H40"/>
  <c r="F40" s="1"/>
  <c r="H34"/>
  <c r="F34" s="1"/>
  <c r="H115" l="1"/>
  <c r="I189"/>
  <c r="I187"/>
  <c r="I115"/>
  <c r="J60"/>
  <c r="I60"/>
  <c r="H60"/>
  <c r="G60"/>
  <c r="J180"/>
  <c r="I180"/>
  <c r="H180"/>
  <c r="G180"/>
  <c r="F180" l="1"/>
  <c r="F60"/>
  <c r="K204"/>
  <c r="K191"/>
  <c r="K190"/>
  <c r="K189"/>
  <c r="K187"/>
  <c r="K162"/>
  <c r="K156"/>
  <c r="K150"/>
  <c r="K138"/>
  <c r="K126"/>
  <c r="K120"/>
  <c r="K119"/>
  <c r="K118"/>
  <c r="K115"/>
  <c r="K90"/>
  <c r="K84"/>
  <c r="K83"/>
  <c r="K82"/>
  <c r="K81"/>
  <c r="K79"/>
  <c r="K24"/>
  <c r="K67"/>
  <c r="K69"/>
  <c r="K70"/>
  <c r="K71"/>
  <c r="K72"/>
  <c r="K66" s="1"/>
  <c r="J72"/>
  <c r="J66" s="1"/>
  <c r="K54"/>
  <c r="K48"/>
  <c r="K42"/>
  <c r="K36"/>
  <c r="K30"/>
  <c r="K243" l="1"/>
  <c r="K12"/>
  <c r="K114"/>
  <c r="K78"/>
  <c r="K245"/>
  <c r="K244"/>
  <c r="K186"/>
  <c r="K241"/>
  <c r="H178"/>
  <c r="F178" s="1"/>
  <c r="H189"/>
  <c r="K240" l="1"/>
  <c r="H118"/>
  <c r="G174"/>
  <c r="I174"/>
  <c r="J174"/>
  <c r="H174"/>
  <c r="G108"/>
  <c r="I108"/>
  <c r="J108"/>
  <c r="H108"/>
  <c r="F108" l="1"/>
  <c r="F174"/>
  <c r="G214"/>
  <c r="F214" s="1"/>
  <c r="G13" l="1"/>
  <c r="H13"/>
  <c r="F15"/>
  <c r="G16"/>
  <c r="H16"/>
  <c r="G17"/>
  <c r="H17"/>
  <c r="I17"/>
  <c r="J17"/>
  <c r="G187"/>
  <c r="H187"/>
  <c r="J187"/>
  <c r="G189"/>
  <c r="J189"/>
  <c r="G190"/>
  <c r="H190"/>
  <c r="G191"/>
  <c r="H191"/>
  <c r="I191"/>
  <c r="J191"/>
  <c r="G119"/>
  <c r="G117"/>
  <c r="G115"/>
  <c r="H102"/>
  <c r="I102"/>
  <c r="J102"/>
  <c r="H96"/>
  <c r="I96"/>
  <c r="J96"/>
  <c r="J90"/>
  <c r="H90"/>
  <c r="H84"/>
  <c r="J84"/>
  <c r="H83"/>
  <c r="I83"/>
  <c r="J83"/>
  <c r="H81"/>
  <c r="I81"/>
  <c r="I243" s="1"/>
  <c r="H79"/>
  <c r="I79"/>
  <c r="H72"/>
  <c r="H66" s="1"/>
  <c r="I72"/>
  <c r="I66" s="1"/>
  <c r="H71"/>
  <c r="I71"/>
  <c r="J71"/>
  <c r="H70"/>
  <c r="I70"/>
  <c r="I244" s="1"/>
  <c r="J70"/>
  <c r="J244" s="1"/>
  <c r="H69"/>
  <c r="H243" s="1"/>
  <c r="I69"/>
  <c r="J69"/>
  <c r="H67"/>
  <c r="I67"/>
  <c r="J67"/>
  <c r="J243" l="1"/>
  <c r="F13"/>
  <c r="J78"/>
  <c r="I241"/>
  <c r="F190"/>
  <c r="F191"/>
  <c r="F187"/>
  <c r="F17"/>
  <c r="F189"/>
  <c r="F16"/>
  <c r="I78"/>
  <c r="H82"/>
  <c r="H244" s="1"/>
  <c r="H241"/>
  <c r="H78"/>
  <c r="J222" l="1"/>
  <c r="I222"/>
  <c r="H222"/>
  <c r="G222"/>
  <c r="F222" l="1"/>
  <c r="J168"/>
  <c r="I168"/>
  <c r="H168"/>
  <c r="G168"/>
  <c r="F168" l="1"/>
  <c r="J204" l="1"/>
  <c r="J198"/>
  <c r="J186" s="1"/>
  <c r="J162"/>
  <c r="J156"/>
  <c r="J150"/>
  <c r="J144"/>
  <c r="J138"/>
  <c r="J132"/>
  <c r="J126"/>
  <c r="J120"/>
  <c r="J119"/>
  <c r="F117"/>
  <c r="F115"/>
  <c r="J54"/>
  <c r="J48"/>
  <c r="J42"/>
  <c r="J36"/>
  <c r="J30"/>
  <c r="J24"/>
  <c r="J18"/>
  <c r="J114" l="1"/>
  <c r="J12"/>
  <c r="J240" s="1"/>
  <c r="J241"/>
  <c r="J245"/>
  <c r="G144"/>
  <c r="I144" l="1"/>
  <c r="H144"/>
  <c r="F144" l="1"/>
  <c r="I24"/>
  <c r="H24"/>
  <c r="G24"/>
  <c r="F24" l="1"/>
  <c r="G124"/>
  <c r="F124" s="1"/>
  <c r="G118" l="1"/>
  <c r="F118" s="1"/>
  <c r="G82"/>
  <c r="F82" s="1"/>
  <c r="H204" l="1"/>
  <c r="G204"/>
  <c r="I138"/>
  <c r="H138"/>
  <c r="G138"/>
  <c r="I132"/>
  <c r="H132"/>
  <c r="G132"/>
  <c r="I126"/>
  <c r="H126"/>
  <c r="G126"/>
  <c r="I120"/>
  <c r="H120"/>
  <c r="G120"/>
  <c r="G84"/>
  <c r="F84" s="1"/>
  <c r="F138" l="1"/>
  <c r="F132"/>
  <c r="F126"/>
  <c r="F120"/>
  <c r="F204"/>
  <c r="I18"/>
  <c r="H18"/>
  <c r="G18"/>
  <c r="F18" l="1"/>
  <c r="I198"/>
  <c r="H198"/>
  <c r="G198"/>
  <c r="G210"/>
  <c r="F198" l="1"/>
  <c r="I119"/>
  <c r="H119"/>
  <c r="F119" l="1"/>
  <c r="G67"/>
  <c r="F67" s="1"/>
  <c r="G69"/>
  <c r="G70"/>
  <c r="F70" s="1"/>
  <c r="F244" s="1"/>
  <c r="G71"/>
  <c r="G72"/>
  <c r="F72" s="1"/>
  <c r="F69" l="1"/>
  <c r="F71"/>
  <c r="G244"/>
  <c r="G66"/>
  <c r="F66" s="1"/>
  <c r="G30" l="1"/>
  <c r="G79"/>
  <c r="F79" s="1"/>
  <c r="F241" s="1"/>
  <c r="G81"/>
  <c r="G83"/>
  <c r="G90"/>
  <c r="F90" s="1"/>
  <c r="G96"/>
  <c r="F96" s="1"/>
  <c r="G102"/>
  <c r="F102" s="1"/>
  <c r="G192"/>
  <c r="H192"/>
  <c r="I192"/>
  <c r="I216"/>
  <c r="H216"/>
  <c r="G216"/>
  <c r="H210"/>
  <c r="I162"/>
  <c r="H162"/>
  <c r="G162"/>
  <c r="I156"/>
  <c r="H156"/>
  <c r="G156"/>
  <c r="H150"/>
  <c r="G150"/>
  <c r="I54"/>
  <c r="H54"/>
  <c r="G54"/>
  <c r="I48"/>
  <c r="H48"/>
  <c r="G48"/>
  <c r="I42"/>
  <c r="H42"/>
  <c r="G42"/>
  <c r="G36"/>
  <c r="H36"/>
  <c r="I36"/>
  <c r="I30"/>
  <c r="F81" l="1"/>
  <c r="F243" s="1"/>
  <c r="G243"/>
  <c r="I186"/>
  <c r="F42"/>
  <c r="F192"/>
  <c r="F150"/>
  <c r="F210"/>
  <c r="F83"/>
  <c r="F245" s="1"/>
  <c r="G245"/>
  <c r="F54"/>
  <c r="F162"/>
  <c r="F36"/>
  <c r="F48"/>
  <c r="F156"/>
  <c r="F216"/>
  <c r="I114"/>
  <c r="G78"/>
  <c r="F78" s="1"/>
  <c r="G241"/>
  <c r="G114"/>
  <c r="H114"/>
  <c r="G186"/>
  <c r="H186"/>
  <c r="G12"/>
  <c r="I245"/>
  <c r="H245"/>
  <c r="H30"/>
  <c r="F30" s="1"/>
  <c r="I240" l="1"/>
  <c r="F186"/>
  <c r="F114"/>
  <c r="G240"/>
  <c r="H12"/>
  <c r="H240" s="1"/>
  <c r="F12" l="1"/>
  <c r="F240" s="1"/>
</calcChain>
</file>

<file path=xl/sharedStrings.xml><?xml version="1.0" encoding="utf-8"?>
<sst xmlns="http://schemas.openxmlformats.org/spreadsheetml/2006/main" count="450" uniqueCount="193">
  <si>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</si>
  <si>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</si>
  <si>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</si>
  <si>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</si>
  <si>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</si>
  <si>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</si>
  <si>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</si>
  <si>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</si>
  <si>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</si>
  <si>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</si>
  <si>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</si>
  <si>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</si>
  <si>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</si>
  <si>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</si>
  <si>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</si>
  <si>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</si>
  <si>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</si>
  <si>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</si>
  <si>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</si>
  <si>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</si>
  <si>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</si>
  <si>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</si>
  <si>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</si>
  <si>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</si>
  <si>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</si>
  <si>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</si>
  <si>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</si>
  <si>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</si>
  <si>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</si>
  <si>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</si>
  <si>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</si>
  <si>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</si>
  <si>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</si>
  <si>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</si>
  <si>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</si>
  <si>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</si>
  <si>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</si>
  <si>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</si>
  <si>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</si>
  <si>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</si>
  <si>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</si>
  <si>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</si>
  <si>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</si>
  <si>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</si>
  <si>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</si>
  <si>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</si>
  <si>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</si>
  <si>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</si>
  <si>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</si>
  <si>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</si>
  <si>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</si>
  <si>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</si>
  <si>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</si>
  <si>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</si>
  <si>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</si>
  <si>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</si>
  <si>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</si>
  <si>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</si>
  <si>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</si>
  <si>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</si>
  <si>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</si>
  <si>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</si>
  <si>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</si>
  <si>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</si>
  <si>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</si>
  <si>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</si>
  <si>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</si>
  <si>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</si>
  <si>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</si>
  <si>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</si>
  <si>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</si>
  <si>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</si>
  <si>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</si>
  <si>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</si>
  <si>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</si>
  <si>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</si>
  <si>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</si>
  <si>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</si>
  <si>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</si>
  <si>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</si>
  <si>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</si>
  <si>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</si>
  <si>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</si>
  <si>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</si>
  <si>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</si>
  <si>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</si>
  <si>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</si>
  <si>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</si>
  <si>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</si>
  <si>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</si>
  <si>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</si>
  <si>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</si>
  <si>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</si>
  <si>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</si>
  <si>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</si>
  <si>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</si>
  <si>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</si>
  <si>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</si>
  <si>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</si>
  <si>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</si>
  <si>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</si>
  <si>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</si>
  <si>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</si>
  <si>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</si>
  <si>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</si>
  <si>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</si>
  <si>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</si>
  <si>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</si>
  <si>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</si>
  <si>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</si>
  <si>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</si>
  <si>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</si>
  <si>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</si>
  <si>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</si>
  <si>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</si>
  <si>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</si>
  <si>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</si>
  <si>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</si>
  <si>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</si>
  <si>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</si>
  <si>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</si>
  <si>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</si>
  <si>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</si>
  <si>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</si>
  <si>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</si>
  <si>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</si>
  <si>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</si>
  <si>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</si>
  <si>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</si>
  <si>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</si>
  <si>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</si>
  <si>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</si>
  <si>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</si>
  <si>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</si>
  <si>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</si>
  <si>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</si>
  <si>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</si>
  <si>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</si>
  <si>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</si>
  <si>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</si>
  <si>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</si>
  <si>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</si>
  <si>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</si>
  <si>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</si>
  <si>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</si>
  <si>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</si>
  <si>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</si>
  <si>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</si>
  <si>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</si>
  <si>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</si>
  <si>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</si>
  <si>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</si>
  <si>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</si>
  <si>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</si>
  <si>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</si>
  <si>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</si>
  <si>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</si>
  <si>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</si>
  <si>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</si>
  <si>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</si>
  <si>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</si>
  <si>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</si>
  <si>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</si>
  <si>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</si>
  <si>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</si>
  <si>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</si>
  <si>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</si>
  <si>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</si>
  <si>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</si>
  <si>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</si>
  <si>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</si>
  <si>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</si>
  <si>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</si>
  <si>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</si>
  <si>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</si>
  <si>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</si>
  <si>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</si>
  <si>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</si>
  <si>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</si>
  <si>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</si>
  <si>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</si>
  <si>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</si>
  <si>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</si>
  <si>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</si>
  <si>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</si>
  <si>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</si>
  <si>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</si>
  <si>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</si>
  <si>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</si>
  <si>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</si>
  <si>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УКиМО, МБУК "Евпаторийский центр культуры и досуга", МБУК "Мирновский дом культуры"</t>
  </si>
  <si>
    <t>УКиМО,  учреждения  подведомственные УКиМО, отдел городского строительства администрации города Евпатории Республики Крым</t>
  </si>
  <si>
    <t>2022, 2024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</si>
</sst>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4"/>
  <sheetViews>
    <sheetView tabSelected="1" view="pageBreakPreview" zoomScale="110" zoomScaleNormal="100" zoomScaleSheetLayoutView="110" workbookViewId="0">
      <pane xSplit="8" ySplit="10" topLeftCell="I225" activePane="bottomRight" state="frozen"/>
      <selection pane="topRight" activeCell="I1" sqref="I1"/>
      <selection pane="bottomLeft" activeCell="A11" sqref="A11"/>
      <selection pane="bottomRight" activeCell="I232" sqref="I232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7" t="s">
        <v>189</v>
      </c>
      <c r="H1" s="97"/>
      <c r="I1" s="97"/>
      <c r="J1" s="97"/>
      <c r="K1" s="97"/>
      <c r="L1" s="97"/>
    </row>
    <row r="2" spans="1:53" ht="11.25" customHeight="1">
      <c r="A2" s="31"/>
      <c r="B2" s="31"/>
      <c r="C2" s="31"/>
      <c r="D2" s="31"/>
      <c r="E2" s="31"/>
      <c r="F2" s="32"/>
      <c r="G2" s="97"/>
      <c r="H2" s="97"/>
      <c r="I2" s="97"/>
      <c r="J2" s="97"/>
      <c r="K2" s="97"/>
      <c r="L2" s="97"/>
    </row>
    <row r="3" spans="1:53" ht="10.5" customHeight="1">
      <c r="A3" s="31"/>
      <c r="B3" s="31"/>
      <c r="C3" s="31"/>
      <c r="D3" s="31"/>
      <c r="E3" s="31"/>
      <c r="F3" s="32"/>
      <c r="G3" s="97"/>
      <c r="H3" s="97"/>
      <c r="I3" s="97"/>
      <c r="J3" s="97"/>
      <c r="K3" s="97"/>
      <c r="L3" s="97"/>
    </row>
    <row r="4" spans="1:53" ht="21.75" customHeight="1">
      <c r="A4" s="95" t="s">
        <v>78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53" ht="21.7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53" ht="21.75" customHeigh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53" ht="21.75" customHeight="1">
      <c r="A7" s="129" t="s">
        <v>48</v>
      </c>
      <c r="B7" s="129" t="s">
        <v>49</v>
      </c>
      <c r="C7" s="129" t="s">
        <v>50</v>
      </c>
      <c r="D7" s="129" t="s">
        <v>51</v>
      </c>
      <c r="E7" s="129" t="s">
        <v>52</v>
      </c>
      <c r="F7" s="129" t="s">
        <v>53</v>
      </c>
      <c r="G7" s="129" t="s">
        <v>77</v>
      </c>
      <c r="H7" s="132"/>
      <c r="I7" s="132"/>
      <c r="J7" s="132"/>
      <c r="K7" s="132"/>
      <c r="L7" s="132"/>
    </row>
    <row r="8" spans="1:53" ht="21.75" customHeight="1">
      <c r="A8" s="130"/>
      <c r="B8" s="130"/>
      <c r="C8" s="130"/>
      <c r="D8" s="130"/>
      <c r="E8" s="130"/>
      <c r="F8" s="130"/>
      <c r="G8" s="131"/>
      <c r="H8" s="133"/>
      <c r="I8" s="133"/>
      <c r="J8" s="133"/>
      <c r="K8" s="133"/>
      <c r="L8" s="133"/>
    </row>
    <row r="9" spans="1:53" s="31" customFormat="1" ht="21.75" customHeight="1">
      <c r="A9" s="130"/>
      <c r="B9" s="130"/>
      <c r="C9" s="130"/>
      <c r="D9" s="130"/>
      <c r="E9" s="130"/>
      <c r="F9" s="130"/>
      <c r="G9" s="129" t="s">
        <v>54</v>
      </c>
      <c r="H9" s="129" t="s">
        <v>71</v>
      </c>
      <c r="I9" s="129" t="s">
        <v>74</v>
      </c>
      <c r="J9" s="134" t="s">
        <v>107</v>
      </c>
      <c r="K9" s="98" t="s">
        <v>131</v>
      </c>
      <c r="L9" s="98" t="s">
        <v>143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>
      <c r="A10" s="131"/>
      <c r="B10" s="131"/>
      <c r="C10" s="131"/>
      <c r="D10" s="131"/>
      <c r="E10" s="131"/>
      <c r="F10" s="131"/>
      <c r="G10" s="130"/>
      <c r="H10" s="130"/>
      <c r="I10" s="130"/>
      <c r="J10" s="134"/>
      <c r="K10" s="99"/>
      <c r="L10" s="99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>
      <c r="A12" s="106" t="s">
        <v>55</v>
      </c>
      <c r="B12" s="121" t="s">
        <v>80</v>
      </c>
      <c r="C12" s="106" t="s">
        <v>149</v>
      </c>
      <c r="D12" s="121" t="s">
        <v>158</v>
      </c>
      <c r="E12" s="25" t="s">
        <v>47</v>
      </c>
      <c r="F12" s="13">
        <f>G12+H12+I12+J12+K12+L12</f>
        <v>571128.88026000001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92740.468159999989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>
      <c r="A13" s="107"/>
      <c r="B13" s="122"/>
      <c r="C13" s="107"/>
      <c r="D13" s="122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>
      <c r="A14" s="107"/>
      <c r="B14" s="122"/>
      <c r="C14" s="107"/>
      <c r="D14" s="122"/>
      <c r="E14" s="25" t="s">
        <v>188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7"/>
      <c r="B15" s="122"/>
      <c r="C15" s="107"/>
      <c r="D15" s="122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>
      <c r="A16" s="107"/>
      <c r="B16" s="122"/>
      <c r="C16" s="107"/>
      <c r="D16" s="122"/>
      <c r="E16" s="25" t="s">
        <v>58</v>
      </c>
      <c r="F16" s="13">
        <f t="shared" si="1"/>
        <v>569498.36157999991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>I22+I28+I34+I40+I46+I52+I58+I64</f>
        <v>91672.836579999988</v>
      </c>
      <c r="J16" s="14">
        <f t="shared" ref="J16" si="5">J22+J28+J34+J40+J46+J52+J58+J64</f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>
      <c r="A17" s="108"/>
      <c r="B17" s="128"/>
      <c r="C17" s="108"/>
      <c r="D17" s="128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1" t="s">
        <v>60</v>
      </c>
      <c r="B18" s="123" t="s">
        <v>114</v>
      </c>
      <c r="C18" s="106" t="s">
        <v>150</v>
      </c>
      <c r="D18" s="121" t="s">
        <v>159</v>
      </c>
      <c r="E18" s="25" t="s">
        <v>47</v>
      </c>
      <c r="F18" s="13">
        <f t="shared" ref="F18:F23" si="9">G18+H18+I18+J18+K18+L18</f>
        <v>2209.34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>
      <c r="A19" s="122"/>
      <c r="B19" s="124"/>
      <c r="C19" s="107"/>
      <c r="D19" s="122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>
      <c r="A20" s="122"/>
      <c r="B20" s="124"/>
      <c r="C20" s="107"/>
      <c r="D20" s="122"/>
      <c r="E20" s="25" t="s">
        <v>188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122"/>
      <c r="B21" s="124"/>
      <c r="C21" s="107"/>
      <c r="D21" s="122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122"/>
      <c r="B22" s="124"/>
      <c r="C22" s="107"/>
      <c r="D22" s="122"/>
      <c r="E22" s="18" t="s">
        <v>58</v>
      </c>
      <c r="F22" s="13">
        <f t="shared" si="9"/>
        <v>2209.34</v>
      </c>
      <c r="G22" s="27">
        <v>443.25</v>
      </c>
      <c r="H22" s="17">
        <v>1281.3399999999999</v>
      </c>
      <c r="I22" s="16">
        <v>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8"/>
      <c r="B23" s="125"/>
      <c r="C23" s="108"/>
      <c r="D23" s="128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1" t="s">
        <v>61</v>
      </c>
      <c r="B24" s="123" t="s">
        <v>125</v>
      </c>
      <c r="C24" s="106" t="s">
        <v>106</v>
      </c>
      <c r="D24" s="121" t="s">
        <v>160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>
      <c r="A25" s="122"/>
      <c r="B25" s="124"/>
      <c r="C25" s="107"/>
      <c r="D25" s="122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>
      <c r="A26" s="122"/>
      <c r="B26" s="124"/>
      <c r="C26" s="107"/>
      <c r="D26" s="122"/>
      <c r="E26" s="25" t="s">
        <v>188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2"/>
      <c r="B27" s="124"/>
      <c r="C27" s="107"/>
      <c r="D27" s="122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22"/>
      <c r="B28" s="124"/>
      <c r="C28" s="107"/>
      <c r="D28" s="122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>
      <c r="A29" s="128"/>
      <c r="B29" s="125"/>
      <c r="C29" s="108"/>
      <c r="D29" s="128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>
      <c r="A30" s="121" t="s">
        <v>62</v>
      </c>
      <c r="B30" s="123" t="s">
        <v>124</v>
      </c>
      <c r="C30" s="106" t="s">
        <v>151</v>
      </c>
      <c r="D30" s="121" t="s">
        <v>161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>
      <c r="A31" s="122"/>
      <c r="B31" s="124"/>
      <c r="C31" s="107"/>
      <c r="D31" s="122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>
      <c r="A32" s="122"/>
      <c r="B32" s="124"/>
      <c r="C32" s="107"/>
      <c r="D32" s="122"/>
      <c r="E32" s="25" t="s">
        <v>188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2"/>
      <c r="B33" s="124"/>
      <c r="C33" s="107"/>
      <c r="D33" s="122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>
      <c r="A34" s="122"/>
      <c r="B34" s="124"/>
      <c r="C34" s="107"/>
      <c r="D34" s="122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>
      <c r="A35" s="128"/>
      <c r="B35" s="125"/>
      <c r="C35" s="108"/>
      <c r="D35" s="128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>
      <c r="A36" s="121" t="s">
        <v>63</v>
      </c>
      <c r="B36" s="123" t="s">
        <v>115</v>
      </c>
      <c r="C36" s="106" t="s">
        <v>152</v>
      </c>
      <c r="D36" s="121" t="s">
        <v>162</v>
      </c>
      <c r="E36" s="25" t="s">
        <v>47</v>
      </c>
      <c r="F36" s="13">
        <f t="shared" ref="F36:F41" si="19">G36+H36+I36+J36+K36+L36</f>
        <v>379797.49599999993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62532.674999999996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>
      <c r="A37" s="122"/>
      <c r="B37" s="124"/>
      <c r="C37" s="107"/>
      <c r="D37" s="122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>
      <c r="A38" s="122"/>
      <c r="B38" s="124"/>
      <c r="C38" s="107"/>
      <c r="D38" s="122"/>
      <c r="E38" s="25" t="s">
        <v>188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2"/>
      <c r="B39" s="124"/>
      <c r="C39" s="107"/>
      <c r="D39" s="122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>
      <c r="A40" s="122"/>
      <c r="B40" s="124"/>
      <c r="C40" s="107"/>
      <c r="D40" s="122"/>
      <c r="E40" s="25" t="s">
        <v>58</v>
      </c>
      <c r="F40" s="13">
        <f t="shared" si="19"/>
        <v>379797.49599999993</v>
      </c>
      <c r="G40" s="17">
        <v>54060.3</v>
      </c>
      <c r="H40" s="17">
        <f>56846.026-998.815-149.112</f>
        <v>55698.098999999995</v>
      </c>
      <c r="I40" s="17">
        <f>62819.382-286.707</f>
        <v>62532.674999999996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>
      <c r="A41" s="128"/>
      <c r="B41" s="125"/>
      <c r="C41" s="108"/>
      <c r="D41" s="128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>
      <c r="A42" s="121" t="s">
        <v>75</v>
      </c>
      <c r="B42" s="123" t="s">
        <v>116</v>
      </c>
      <c r="C42" s="106" t="s">
        <v>153</v>
      </c>
      <c r="D42" s="121" t="s">
        <v>163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>
      <c r="A43" s="122"/>
      <c r="B43" s="124"/>
      <c r="C43" s="107"/>
      <c r="D43" s="122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>
      <c r="A44" s="122"/>
      <c r="B44" s="124"/>
      <c r="C44" s="107"/>
      <c r="D44" s="122"/>
      <c r="E44" s="25" t="s">
        <v>188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2"/>
      <c r="B45" s="124"/>
      <c r="C45" s="107"/>
      <c r="D45" s="122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>
      <c r="A46" s="122"/>
      <c r="B46" s="124"/>
      <c r="C46" s="107"/>
      <c r="D46" s="122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>
      <c r="A47" s="128"/>
      <c r="B47" s="125"/>
      <c r="C47" s="108"/>
      <c r="D47" s="128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>
      <c r="A48" s="121" t="s">
        <v>99</v>
      </c>
      <c r="B48" s="123" t="s">
        <v>117</v>
      </c>
      <c r="C48" s="106" t="s">
        <v>154</v>
      </c>
      <c r="D48" s="121" t="s">
        <v>164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>
      <c r="A49" s="122"/>
      <c r="B49" s="124"/>
      <c r="C49" s="107"/>
      <c r="D49" s="122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>
      <c r="A50" s="122"/>
      <c r="B50" s="124"/>
      <c r="C50" s="107"/>
      <c r="D50" s="122"/>
      <c r="E50" s="25" t="s">
        <v>188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2"/>
      <c r="B51" s="124"/>
      <c r="C51" s="107"/>
      <c r="D51" s="122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>
      <c r="A52" s="122"/>
      <c r="B52" s="124"/>
      <c r="C52" s="107"/>
      <c r="D52" s="122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>
      <c r="A53" s="128"/>
      <c r="B53" s="125"/>
      <c r="C53" s="108"/>
      <c r="D53" s="128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>
      <c r="A54" s="121" t="s">
        <v>103</v>
      </c>
      <c r="B54" s="123" t="s">
        <v>91</v>
      </c>
      <c r="C54" s="106" t="s">
        <v>154</v>
      </c>
      <c r="D54" s="121" t="s">
        <v>163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>
      <c r="A55" s="122"/>
      <c r="B55" s="124"/>
      <c r="C55" s="107"/>
      <c r="D55" s="122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>
      <c r="A56" s="122"/>
      <c r="B56" s="124"/>
      <c r="C56" s="107"/>
      <c r="D56" s="122"/>
      <c r="E56" s="25" t="s">
        <v>188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2"/>
      <c r="B57" s="124"/>
      <c r="C57" s="107"/>
      <c r="D57" s="122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6"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>
      <c r="A58" s="122"/>
      <c r="B58" s="124"/>
      <c r="C58" s="107"/>
      <c r="D58" s="122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>
      <c r="A59" s="128"/>
      <c r="B59" s="125"/>
      <c r="C59" s="108"/>
      <c r="D59" s="128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>
      <c r="A60" s="121" t="s">
        <v>133</v>
      </c>
      <c r="B60" s="123" t="s">
        <v>135</v>
      </c>
      <c r="C60" s="153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>
      <c r="A61" s="122"/>
      <c r="B61" s="124"/>
      <c r="C61" s="154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>
      <c r="A62" s="122"/>
      <c r="B62" s="124"/>
      <c r="C62" s="154"/>
      <c r="D62" s="110"/>
      <c r="E62" s="25" t="s">
        <v>188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2"/>
      <c r="B63" s="124"/>
      <c r="C63" s="154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>
      <c r="A64" s="122"/>
      <c r="B64" s="124"/>
      <c r="C64" s="154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>
      <c r="A65" s="128"/>
      <c r="B65" s="125"/>
      <c r="C65" s="155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>
      <c r="A66" s="121" t="s">
        <v>64</v>
      </c>
      <c r="B66" s="121" t="s">
        <v>81</v>
      </c>
      <c r="C66" s="106" t="s">
        <v>155</v>
      </c>
      <c r="D66" s="109" t="s">
        <v>165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 t="shared" si="33"/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>
      <c r="A67" s="122"/>
      <c r="B67" s="122"/>
      <c r="C67" s="107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>
      <c r="A68" s="122"/>
      <c r="B68" s="122"/>
      <c r="C68" s="107"/>
      <c r="D68" s="110"/>
      <c r="E68" s="25" t="s">
        <v>188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2"/>
      <c r="B69" s="122"/>
      <c r="C69" s="107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>
      <c r="A70" s="122"/>
      <c r="B70" s="122"/>
      <c r="C70" s="107"/>
      <c r="D70" s="110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>
      <c r="A71" s="128"/>
      <c r="B71" s="128"/>
      <c r="C71" s="108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>
      <c r="A72" s="121" t="s">
        <v>22</v>
      </c>
      <c r="B72" s="123" t="s">
        <v>110</v>
      </c>
      <c r="C72" s="106" t="s">
        <v>155</v>
      </c>
      <c r="D72" s="109" t="s">
        <v>165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>
      <c r="A73" s="122"/>
      <c r="B73" s="124"/>
      <c r="C73" s="107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>
      <c r="A74" s="122"/>
      <c r="B74" s="124"/>
      <c r="C74" s="107"/>
      <c r="D74" s="110"/>
      <c r="E74" s="25" t="s">
        <v>188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2"/>
      <c r="B75" s="124"/>
      <c r="C75" s="107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>
      <c r="A76" s="122"/>
      <c r="B76" s="124"/>
      <c r="C76" s="107"/>
      <c r="D76" s="110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16"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>
      <c r="A77" s="128"/>
      <c r="B77" s="125"/>
      <c r="C77" s="108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>
      <c r="A78" s="121" t="s">
        <v>65</v>
      </c>
      <c r="B78" s="121" t="s">
        <v>82</v>
      </c>
      <c r="C78" s="106" t="s">
        <v>149</v>
      </c>
      <c r="D78" s="121" t="s">
        <v>166</v>
      </c>
      <c r="E78" s="19" t="s">
        <v>47</v>
      </c>
      <c r="F78" s="13">
        <f t="shared" ref="F78:F83" si="42">G78+H78+I78+J78+K78+L78</f>
        <v>182671.08325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32074.5419</v>
      </c>
      <c r="J78" s="14">
        <f>J84+J90+J96+J102+J108</f>
        <v>33395.115000000005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>
      <c r="A79" s="122"/>
      <c r="B79" s="122"/>
      <c r="C79" s="107"/>
      <c r="D79" s="122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>
      <c r="A80" s="122"/>
      <c r="B80" s="122"/>
      <c r="C80" s="107"/>
      <c r="D80" s="122"/>
      <c r="E80" s="25" t="s">
        <v>188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2"/>
      <c r="B81" s="122"/>
      <c r="C81" s="107"/>
      <c r="D81" s="122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>
      <c r="A82" s="122"/>
      <c r="B82" s="122"/>
      <c r="C82" s="107"/>
      <c r="D82" s="122"/>
      <c r="E82" s="19" t="s">
        <v>58</v>
      </c>
      <c r="F82" s="13">
        <f t="shared" si="42"/>
        <v>182671.08325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32074.5419</v>
      </c>
      <c r="J82" s="14">
        <f>J88+J94+J100+J106+J112</f>
        <v>33395.115000000005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>
      <c r="A83" s="128"/>
      <c r="B83" s="128"/>
      <c r="C83" s="108"/>
      <c r="D83" s="122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>
      <c r="A84" s="121" t="s">
        <v>66</v>
      </c>
      <c r="B84" s="123" t="s">
        <v>118</v>
      </c>
      <c r="C84" s="106" t="s">
        <v>106</v>
      </c>
      <c r="D84" s="118" t="s">
        <v>167</v>
      </c>
      <c r="E84" s="19" t="s">
        <v>47</v>
      </c>
      <c r="F84" s="13">
        <f t="shared" ref="F84:F89" si="48">G84+H84+I84+J84+K84+L84</f>
        <v>2948.4560000000001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311.32000000000005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>
      <c r="A85" s="122"/>
      <c r="B85" s="124"/>
      <c r="C85" s="107"/>
      <c r="D85" s="119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>
      <c r="A86" s="122"/>
      <c r="B86" s="124"/>
      <c r="C86" s="107"/>
      <c r="D86" s="119"/>
      <c r="E86" s="25" t="s">
        <v>188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2"/>
      <c r="B87" s="124"/>
      <c r="C87" s="107"/>
      <c r="D87" s="119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>
      <c r="A88" s="122"/>
      <c r="B88" s="124"/>
      <c r="C88" s="107"/>
      <c r="D88" s="119"/>
      <c r="E88" s="19" t="s">
        <v>58</v>
      </c>
      <c r="F88" s="13">
        <f t="shared" si="48"/>
        <v>2948.4560000000001</v>
      </c>
      <c r="G88" s="17">
        <v>338.09399999999999</v>
      </c>
      <c r="H88" s="17">
        <v>549.04200000000003</v>
      </c>
      <c r="I88" s="16">
        <v>1750</v>
      </c>
      <c r="J88" s="16">
        <f>362.23-50.91</f>
        <v>311.32000000000005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>
      <c r="A89" s="128"/>
      <c r="B89" s="125"/>
      <c r="C89" s="108"/>
      <c r="D89" s="120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>
      <c r="A90" s="121" t="s">
        <v>2</v>
      </c>
      <c r="B90" s="123" t="s">
        <v>119</v>
      </c>
      <c r="C90" s="106" t="s">
        <v>149</v>
      </c>
      <c r="D90" s="118" t="s">
        <v>168</v>
      </c>
      <c r="E90" s="19" t="s">
        <v>47</v>
      </c>
      <c r="F90" s="13">
        <f t="shared" ref="F90:F95" si="51">G90+H90+I90+J90+K90+L90</f>
        <v>99327.911999999997</v>
      </c>
      <c r="G90" s="14">
        <f>G91+G93+G94+G95</f>
        <v>12486.252</v>
      </c>
      <c r="H90" s="14">
        <f t="shared" ref="H90:L90" si="52">H91+H93+H94+H95</f>
        <v>13447.621999999999</v>
      </c>
      <c r="I90" s="14">
        <f>I91+I93+I94+I95</f>
        <v>16493.159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>
      <c r="A91" s="122"/>
      <c r="B91" s="124"/>
      <c r="C91" s="107"/>
      <c r="D91" s="119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>
      <c r="A92" s="122"/>
      <c r="B92" s="124"/>
      <c r="C92" s="107"/>
      <c r="D92" s="119"/>
      <c r="E92" s="25" t="s">
        <v>188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2"/>
      <c r="B93" s="124"/>
      <c r="C93" s="107"/>
      <c r="D93" s="119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>
      <c r="A94" s="122"/>
      <c r="B94" s="124"/>
      <c r="C94" s="107"/>
      <c r="D94" s="119"/>
      <c r="E94" s="19" t="s">
        <v>58</v>
      </c>
      <c r="F94" s="13">
        <f t="shared" si="51"/>
        <v>99327.911999999997</v>
      </c>
      <c r="G94" s="17">
        <v>12486.252</v>
      </c>
      <c r="H94" s="17">
        <f>13200.514+137.108-141.215+251.215</f>
        <v>13447.621999999999</v>
      </c>
      <c r="I94" s="16">
        <f>16146.647+50+20.601+275.911</f>
        <v>16493.159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>
      <c r="A95" s="128"/>
      <c r="B95" s="125"/>
      <c r="C95" s="108"/>
      <c r="D95" s="120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>
      <c r="A96" s="121" t="s">
        <v>67</v>
      </c>
      <c r="B96" s="123" t="s">
        <v>120</v>
      </c>
      <c r="C96" s="106" t="s">
        <v>154</v>
      </c>
      <c r="D96" s="118" t="s">
        <v>169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>
      <c r="A97" s="122"/>
      <c r="B97" s="124"/>
      <c r="C97" s="107"/>
      <c r="D97" s="119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>
      <c r="A98" s="122"/>
      <c r="B98" s="124"/>
      <c r="C98" s="107"/>
      <c r="D98" s="119"/>
      <c r="E98" s="25" t="s">
        <v>188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2"/>
      <c r="B99" s="124"/>
      <c r="C99" s="107"/>
      <c r="D99" s="119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>
      <c r="A100" s="122"/>
      <c r="B100" s="124"/>
      <c r="C100" s="107"/>
      <c r="D100" s="119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1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>
      <c r="A101" s="128"/>
      <c r="B101" s="125"/>
      <c r="C101" s="108"/>
      <c r="D101" s="120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>
      <c r="A102" s="121" t="s">
        <v>93</v>
      </c>
      <c r="B102" s="123" t="s">
        <v>121</v>
      </c>
      <c r="C102" s="106" t="s">
        <v>149</v>
      </c>
      <c r="D102" s="118" t="s">
        <v>170</v>
      </c>
      <c r="E102" s="19" t="s">
        <v>47</v>
      </c>
      <c r="F102" s="13">
        <f t="shared" ref="F102:F107" si="56">G102+H102+I102+J102+K102+L102</f>
        <v>41873.286250000005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7153.4678999999996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>
      <c r="A103" s="122"/>
      <c r="B103" s="124"/>
      <c r="C103" s="107"/>
      <c r="D103" s="119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>
      <c r="A104" s="122"/>
      <c r="B104" s="124"/>
      <c r="C104" s="107"/>
      <c r="D104" s="119"/>
      <c r="E104" s="25" t="s">
        <v>188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2"/>
      <c r="B105" s="124"/>
      <c r="C105" s="107"/>
      <c r="D105" s="119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>
      <c r="A106" s="122"/>
      <c r="B106" s="124"/>
      <c r="C106" s="107"/>
      <c r="D106" s="119"/>
      <c r="E106" s="19" t="s">
        <v>58</v>
      </c>
      <c r="F106" s="13">
        <f t="shared" si="56"/>
        <v>41873.286250000005</v>
      </c>
      <c r="G106" s="17">
        <v>5129.0140000000001</v>
      </c>
      <c r="H106" s="17">
        <f>5483.835+228.516-79.99065</f>
        <v>5632.3603499999999</v>
      </c>
      <c r="I106" s="16">
        <v>7153.4678999999996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>
      <c r="A107" s="128"/>
      <c r="B107" s="125"/>
      <c r="C107" s="108"/>
      <c r="D107" s="120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52" t="s">
        <v>126</v>
      </c>
      <c r="B108" s="123" t="s">
        <v>127</v>
      </c>
      <c r="C108" s="106" t="s">
        <v>138</v>
      </c>
      <c r="D108" s="118" t="s">
        <v>190</v>
      </c>
      <c r="E108" s="19" t="s">
        <v>47</v>
      </c>
      <c r="F108" s="13">
        <f t="shared" ref="F108:F113" si="59">G108+H108+I108+J108+K108+L108</f>
        <v>487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280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>
      <c r="A109" s="122"/>
      <c r="B109" s="124"/>
      <c r="C109" s="107"/>
      <c r="D109" s="119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>
      <c r="A110" s="122"/>
      <c r="B110" s="124"/>
      <c r="C110" s="107"/>
      <c r="D110" s="119"/>
      <c r="E110" s="25" t="s">
        <v>188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2"/>
      <c r="B111" s="124"/>
      <c r="C111" s="107"/>
      <c r="D111" s="119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22"/>
      <c r="B112" s="124"/>
      <c r="C112" s="107"/>
      <c r="D112" s="119"/>
      <c r="E112" s="19" t="s">
        <v>58</v>
      </c>
      <c r="F112" s="13">
        <f t="shared" si="59"/>
        <v>487</v>
      </c>
      <c r="G112" s="16">
        <v>0</v>
      </c>
      <c r="H112" s="17">
        <f>458.215-251.215</f>
        <v>206.99999999999997</v>
      </c>
      <c r="I112" s="16">
        <v>280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28"/>
      <c r="B113" s="125"/>
      <c r="C113" s="108"/>
      <c r="D113" s="120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>
      <c r="A114" s="109" t="s">
        <v>68</v>
      </c>
      <c r="B114" s="109" t="s">
        <v>84</v>
      </c>
      <c r="C114" s="106" t="s">
        <v>149</v>
      </c>
      <c r="D114" s="109" t="s">
        <v>165</v>
      </c>
      <c r="E114" s="26" t="s">
        <v>47</v>
      </c>
      <c r="F114" s="13">
        <f t="shared" ref="F114:F119" si="63">G114+H114+I114+J114+K114+L114</f>
        <v>424893.89939000004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 t="shared" si="64"/>
        <v>76441.365460000001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>
      <c r="A115" s="110"/>
      <c r="B115" s="110"/>
      <c r="C115" s="107"/>
      <c r="D115" s="110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>
      <c r="A116" s="110"/>
      <c r="B116" s="110"/>
      <c r="C116" s="107"/>
      <c r="D116" s="110"/>
      <c r="E116" s="25" t="s">
        <v>188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>
      <c r="A117" s="110"/>
      <c r="B117" s="110"/>
      <c r="C117" s="107"/>
      <c r="D117" s="110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>
      <c r="A118" s="110"/>
      <c r="B118" s="110"/>
      <c r="C118" s="107"/>
      <c r="D118" s="110"/>
      <c r="E118" s="26" t="s">
        <v>58</v>
      </c>
      <c r="F118" s="13">
        <f>G118+H118+I118+J118+K118+L118</f>
        <v>418473.34572999994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71081.046180000005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>
      <c r="A119" s="111"/>
      <c r="B119" s="111"/>
      <c r="C119" s="108"/>
      <c r="D119" s="111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>
      <c r="A120" s="109" t="s">
        <v>69</v>
      </c>
      <c r="B120" s="112" t="s">
        <v>100</v>
      </c>
      <c r="C120" s="106" t="s">
        <v>155</v>
      </c>
      <c r="D120" s="100" t="s">
        <v>171</v>
      </c>
      <c r="E120" s="26" t="s">
        <v>47</v>
      </c>
      <c r="F120" s="13">
        <f t="shared" ref="F120:F125" si="72">G120+H120+I120+J120+K120+L120</f>
        <v>58613.013500000001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11146.147499999999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>
      <c r="A121" s="110"/>
      <c r="B121" s="113"/>
      <c r="C121" s="107"/>
      <c r="D121" s="135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>
      <c r="A122" s="110"/>
      <c r="B122" s="113"/>
      <c r="C122" s="107"/>
      <c r="D122" s="135"/>
      <c r="E122" s="25" t="s">
        <v>188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0"/>
      <c r="B123" s="113"/>
      <c r="C123" s="107"/>
      <c r="D123" s="135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>
      <c r="A124" s="110"/>
      <c r="B124" s="113"/>
      <c r="C124" s="107"/>
      <c r="D124" s="135"/>
      <c r="E124" s="26" t="s">
        <v>58</v>
      </c>
      <c r="F124" s="13">
        <f t="shared" si="72"/>
        <v>58613.013500000001</v>
      </c>
      <c r="G124" s="17">
        <f>4189.335+2400</f>
        <v>6589.335</v>
      </c>
      <c r="H124" s="17">
        <v>12376.550999999999</v>
      </c>
      <c r="I124" s="16">
        <f>11146.1475</f>
        <v>11146.147499999999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>
      <c r="A125" s="111"/>
      <c r="B125" s="114"/>
      <c r="C125" s="108"/>
      <c r="D125" s="136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>
      <c r="A126" s="109" t="s">
        <v>70</v>
      </c>
      <c r="B126" s="103" t="s">
        <v>183</v>
      </c>
      <c r="C126" s="106" t="s">
        <v>156</v>
      </c>
      <c r="D126" s="100" t="s">
        <v>172</v>
      </c>
      <c r="E126" s="26" t="s">
        <v>47</v>
      </c>
      <c r="F126" s="13">
        <f t="shared" ref="F126:F131" si="74">G126+H126+I126+J126+K126+L126</f>
        <v>2806.38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789.18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>
      <c r="A127" s="110"/>
      <c r="B127" s="126"/>
      <c r="C127" s="107"/>
      <c r="D127" s="135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>
      <c r="A128" s="110"/>
      <c r="B128" s="126"/>
      <c r="C128" s="107"/>
      <c r="D128" s="135"/>
      <c r="E128" s="25" t="s">
        <v>188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0"/>
      <c r="B129" s="126"/>
      <c r="C129" s="107"/>
      <c r="D129" s="135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>
      <c r="A130" s="110"/>
      <c r="B130" s="126"/>
      <c r="C130" s="107"/>
      <c r="D130" s="135"/>
      <c r="E130" s="26" t="s">
        <v>58</v>
      </c>
      <c r="F130" s="13">
        <f t="shared" si="74"/>
        <v>2806.38</v>
      </c>
      <c r="G130" s="17">
        <v>200</v>
      </c>
      <c r="H130" s="16">
        <v>713</v>
      </c>
      <c r="I130" s="17">
        <v>789.18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>
      <c r="A131" s="111"/>
      <c r="B131" s="127"/>
      <c r="C131" s="108"/>
      <c r="D131" s="136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>
      <c r="A132" s="109" t="s">
        <v>76</v>
      </c>
      <c r="B132" s="103" t="s">
        <v>102</v>
      </c>
      <c r="C132" s="106" t="s">
        <v>157</v>
      </c>
      <c r="D132" s="100" t="s">
        <v>173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>
      <c r="A133" s="110"/>
      <c r="B133" s="126"/>
      <c r="C133" s="107"/>
      <c r="D133" s="135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>
      <c r="A134" s="110"/>
      <c r="B134" s="126"/>
      <c r="C134" s="107"/>
      <c r="D134" s="135"/>
      <c r="E134" s="25" t="s">
        <v>188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0"/>
      <c r="B135" s="126"/>
      <c r="C135" s="107"/>
      <c r="D135" s="135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>
      <c r="A136" s="110"/>
      <c r="B136" s="126"/>
      <c r="C136" s="107"/>
      <c r="D136" s="135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>
      <c r="A137" s="111"/>
      <c r="B137" s="127"/>
      <c r="C137" s="108"/>
      <c r="D137" s="136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>
      <c r="A138" s="109" t="s">
        <v>97</v>
      </c>
      <c r="B138" s="103" t="s">
        <v>101</v>
      </c>
      <c r="C138" s="106" t="s">
        <v>157</v>
      </c>
      <c r="D138" s="100" t="s">
        <v>174</v>
      </c>
      <c r="E138" s="26" t="s">
        <v>47</v>
      </c>
      <c r="F138" s="13">
        <f t="shared" ref="F138:F143" si="78">G138+H138+I138+J138+K138+L138</f>
        <v>4828.2460000000001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0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>
      <c r="A139" s="110"/>
      <c r="B139" s="126"/>
      <c r="C139" s="107"/>
      <c r="D139" s="135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>
      <c r="A140" s="110"/>
      <c r="B140" s="126"/>
      <c r="C140" s="107"/>
      <c r="D140" s="135"/>
      <c r="E140" s="25" t="s">
        <v>188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0"/>
      <c r="B141" s="126"/>
      <c r="C141" s="107"/>
      <c r="D141" s="135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>
      <c r="A142" s="110"/>
      <c r="B142" s="126"/>
      <c r="C142" s="107"/>
      <c r="D142" s="135"/>
      <c r="E142" s="26" t="s">
        <v>58</v>
      </c>
      <c r="F142" s="13">
        <f t="shared" si="78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>
      <c r="A143" s="111"/>
      <c r="B143" s="127"/>
      <c r="C143" s="108"/>
      <c r="D143" s="136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>
      <c r="A144" s="109" t="s">
        <v>94</v>
      </c>
      <c r="B144" s="103" t="s">
        <v>104</v>
      </c>
      <c r="C144" s="106">
        <v>2021</v>
      </c>
      <c r="D144" s="100" t="s">
        <v>88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>
      <c r="A145" s="110"/>
      <c r="B145" s="126"/>
      <c r="C145" s="107"/>
      <c r="D145" s="135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>
      <c r="A146" s="110"/>
      <c r="B146" s="126"/>
      <c r="C146" s="107"/>
      <c r="D146" s="135"/>
      <c r="E146" s="25" t="s">
        <v>188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>
      <c r="A147" s="110"/>
      <c r="B147" s="126"/>
      <c r="C147" s="107"/>
      <c r="D147" s="135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>
      <c r="A148" s="110"/>
      <c r="B148" s="126"/>
      <c r="C148" s="107"/>
      <c r="D148" s="135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>
      <c r="A149" s="111"/>
      <c r="B149" s="127"/>
      <c r="C149" s="108"/>
      <c r="D149" s="136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>
      <c r="A150" s="109" t="s">
        <v>95</v>
      </c>
      <c r="B150" s="115" t="s">
        <v>122</v>
      </c>
      <c r="C150" s="106" t="s">
        <v>149</v>
      </c>
      <c r="D150" s="100" t="s">
        <v>176</v>
      </c>
      <c r="E150" s="26" t="s">
        <v>47</v>
      </c>
      <c r="F150" s="13">
        <f t="shared" ref="F150:F155" si="82">G150+H150+I150+J150+K150+L150</f>
        <v>124347.23999999999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20471.474000000002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>
      <c r="A151" s="110"/>
      <c r="B151" s="116"/>
      <c r="C151" s="107"/>
      <c r="D151" s="135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>
      <c r="A152" s="110"/>
      <c r="B152" s="116"/>
      <c r="C152" s="107"/>
      <c r="D152" s="135"/>
      <c r="E152" s="25" t="s">
        <v>188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>
      <c r="A153" s="110"/>
      <c r="B153" s="116"/>
      <c r="C153" s="107"/>
      <c r="D153" s="135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>
      <c r="A154" s="110"/>
      <c r="B154" s="116"/>
      <c r="C154" s="107"/>
      <c r="D154" s="135"/>
      <c r="E154" s="26" t="s">
        <v>58</v>
      </c>
      <c r="F154" s="13">
        <f t="shared" si="82"/>
        <v>124347.23999999999</v>
      </c>
      <c r="G154" s="17">
        <v>15936.712</v>
      </c>
      <c r="H154" s="16">
        <f>16910.958+91.407</f>
        <v>17002.364999999998</v>
      </c>
      <c r="I154" s="16">
        <f>20416.292+55.182</f>
        <v>20471.474000000002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>
      <c r="A155" s="111"/>
      <c r="B155" s="117"/>
      <c r="C155" s="108"/>
      <c r="D155" s="136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>
      <c r="A156" s="109" t="s">
        <v>96</v>
      </c>
      <c r="B156" s="103" t="s">
        <v>85</v>
      </c>
      <c r="C156" s="106" t="s">
        <v>154</v>
      </c>
      <c r="D156" s="100" t="s">
        <v>177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>
      <c r="A157" s="110"/>
      <c r="B157" s="116"/>
      <c r="C157" s="107"/>
      <c r="D157" s="101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>
      <c r="A158" s="110"/>
      <c r="B158" s="116"/>
      <c r="C158" s="107"/>
      <c r="D158" s="101"/>
      <c r="E158" s="25" t="s">
        <v>188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0"/>
      <c r="B159" s="116"/>
      <c r="C159" s="107"/>
      <c r="D159" s="101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>
      <c r="A160" s="110"/>
      <c r="B160" s="116"/>
      <c r="C160" s="107"/>
      <c r="D160" s="101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>
      <c r="A161" s="111"/>
      <c r="B161" s="117"/>
      <c r="C161" s="108"/>
      <c r="D161" s="102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>
      <c r="A162" s="109" t="s">
        <v>105</v>
      </c>
      <c r="B162" s="103" t="s">
        <v>123</v>
      </c>
      <c r="C162" s="106" t="s">
        <v>149</v>
      </c>
      <c r="D162" s="145" t="s">
        <v>175</v>
      </c>
      <c r="E162" s="26" t="s">
        <v>47</v>
      </c>
      <c r="F162" s="13">
        <f t="shared" ref="F162:F167" si="87">G162+H162+I162+J162+K162+L162</f>
        <v>186554.33864999999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31814.387000000002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>
      <c r="A163" s="110"/>
      <c r="B163" s="116"/>
      <c r="C163" s="107"/>
      <c r="D163" s="145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>
      <c r="A164" s="110"/>
      <c r="B164" s="116"/>
      <c r="C164" s="107"/>
      <c r="D164" s="145"/>
      <c r="E164" s="25" t="s">
        <v>188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0"/>
      <c r="B165" s="116"/>
      <c r="C165" s="107"/>
      <c r="D165" s="145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>
      <c r="A166" s="110"/>
      <c r="B166" s="116"/>
      <c r="C166" s="107"/>
      <c r="D166" s="145"/>
      <c r="E166" s="26" t="s">
        <v>58</v>
      </c>
      <c r="F166" s="13">
        <f t="shared" si="87"/>
        <v>186554.33864999999</v>
      </c>
      <c r="G166" s="17">
        <v>24697.937999999998</v>
      </c>
      <c r="H166" s="16">
        <f>26465.209-457.031+221.20565</f>
        <v>26229.38365</v>
      </c>
      <c r="I166" s="16">
        <f>30710.739+1103.648</f>
        <v>31814.387000000002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>
      <c r="A167" s="111"/>
      <c r="B167" s="117"/>
      <c r="C167" s="108"/>
      <c r="D167" s="146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>
      <c r="A168" s="109" t="s">
        <v>108</v>
      </c>
      <c r="B168" s="103" t="s">
        <v>109</v>
      </c>
      <c r="C168" s="106" t="s">
        <v>184</v>
      </c>
      <c r="D168" s="100" t="s">
        <v>88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>
      <c r="A169" s="110"/>
      <c r="B169" s="126"/>
      <c r="C169" s="107"/>
      <c r="D169" s="135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>
      <c r="A170" s="110"/>
      <c r="B170" s="126"/>
      <c r="C170" s="107"/>
      <c r="D170" s="135"/>
      <c r="E170" s="25" t="s">
        <v>188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>
      <c r="A171" s="110"/>
      <c r="B171" s="126"/>
      <c r="C171" s="107"/>
      <c r="D171" s="135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>
      <c r="A172" s="110"/>
      <c r="B172" s="126"/>
      <c r="C172" s="107"/>
      <c r="D172" s="135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/>
      <c r="B173" s="127"/>
      <c r="C173" s="108"/>
      <c r="D173" s="136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09" t="s">
        <v>128</v>
      </c>
      <c r="B174" s="103" t="s">
        <v>129</v>
      </c>
      <c r="C174" s="106" t="s">
        <v>179</v>
      </c>
      <c r="D174" s="100" t="s">
        <v>178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>
      <c r="A175" s="110"/>
      <c r="B175" s="126"/>
      <c r="C175" s="107"/>
      <c r="D175" s="135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>
      <c r="A176" s="110"/>
      <c r="B176" s="126"/>
      <c r="C176" s="107"/>
      <c r="D176" s="135"/>
      <c r="E176" s="25" t="s">
        <v>188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0"/>
      <c r="B177" s="126"/>
      <c r="C177" s="107"/>
      <c r="D177" s="135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0"/>
      <c r="B178" s="126"/>
      <c r="C178" s="107"/>
      <c r="D178" s="135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/>
      <c r="B179" s="127"/>
      <c r="C179" s="108"/>
      <c r="D179" s="136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09" t="s">
        <v>132</v>
      </c>
      <c r="B180" s="103" t="s">
        <v>134</v>
      </c>
      <c r="C180" s="153">
        <v>2023</v>
      </c>
      <c r="D180" s="100" t="s">
        <v>88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>
      <c r="A181" s="110"/>
      <c r="B181" s="126"/>
      <c r="C181" s="154"/>
      <c r="D181" s="135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>
      <c r="A182" s="110"/>
      <c r="B182" s="126"/>
      <c r="C182" s="154"/>
      <c r="D182" s="135"/>
      <c r="E182" s="25" t="s">
        <v>188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0"/>
      <c r="B183" s="126"/>
      <c r="C183" s="154"/>
      <c r="D183" s="135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0"/>
      <c r="B184" s="126"/>
      <c r="C184" s="154"/>
      <c r="D184" s="135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/>
      <c r="B185" s="127"/>
      <c r="C185" s="155"/>
      <c r="D185" s="136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>
      <c r="A186" s="109" t="s">
        <v>79</v>
      </c>
      <c r="B186" s="109" t="s">
        <v>86</v>
      </c>
      <c r="C186" s="106" t="s">
        <v>106</v>
      </c>
      <c r="D186" s="100" t="s">
        <v>180</v>
      </c>
      <c r="E186" s="26" t="s">
        <v>47</v>
      </c>
      <c r="F186" s="13">
        <f>G186+H186+I186+J186+K186+L186</f>
        <v>111226.72362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14808.69715</v>
      </c>
      <c r="J186" s="14">
        <f>J192+J198+J204+J210+J216+J222+J228+J234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>
      <c r="A187" s="110"/>
      <c r="B187" s="110"/>
      <c r="C187" s="107"/>
      <c r="D187" s="143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>
      <c r="A188" s="110"/>
      <c r="B188" s="110"/>
      <c r="C188" s="107"/>
      <c r="D188" s="143"/>
      <c r="E188" s="25" t="s">
        <v>188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>
      <c r="A189" s="110"/>
      <c r="B189" s="110"/>
      <c r="C189" s="107"/>
      <c r="D189" s="143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>
      <c r="A190" s="110"/>
      <c r="B190" s="110"/>
      <c r="C190" s="107"/>
      <c r="D190" s="143"/>
      <c r="E190" s="26" t="s">
        <v>58</v>
      </c>
      <c r="F190" s="13">
        <f t="shared" si="101"/>
        <v>72169.425910000005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14129.355870000001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>
      <c r="A191" s="111"/>
      <c r="B191" s="111"/>
      <c r="C191" s="108"/>
      <c r="D191" s="144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>
      <c r="A192" s="100" t="s">
        <v>25</v>
      </c>
      <c r="B192" s="103" t="s">
        <v>112</v>
      </c>
      <c r="C192" s="106" t="s">
        <v>192</v>
      </c>
      <c r="D192" s="100" t="s">
        <v>191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>
      <c r="A193" s="101"/>
      <c r="B193" s="104"/>
      <c r="C193" s="107"/>
      <c r="D193" s="143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>
      <c r="A194" s="101"/>
      <c r="B194" s="104"/>
      <c r="C194" s="107"/>
      <c r="D194" s="143"/>
      <c r="E194" s="25" t="s">
        <v>188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01"/>
      <c r="B195" s="104"/>
      <c r="C195" s="107"/>
      <c r="D195" s="143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>
      <c r="A196" s="101"/>
      <c r="B196" s="104"/>
      <c r="C196" s="107"/>
      <c r="D196" s="143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>
      <c r="A197" s="102"/>
      <c r="B197" s="105"/>
      <c r="C197" s="108"/>
      <c r="D197" s="144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>
      <c r="A198" s="100" t="s">
        <v>26</v>
      </c>
      <c r="B198" s="103" t="s">
        <v>130</v>
      </c>
      <c r="C198" s="106" t="s">
        <v>90</v>
      </c>
      <c r="D198" s="100" t="s">
        <v>92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>
      <c r="A199" s="101"/>
      <c r="B199" s="104"/>
      <c r="C199" s="107"/>
      <c r="D199" s="147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>
      <c r="A200" s="101"/>
      <c r="B200" s="104"/>
      <c r="C200" s="107"/>
      <c r="D200" s="147"/>
      <c r="E200" s="25" t="s">
        <v>188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>
      <c r="A201" s="101"/>
      <c r="B201" s="104"/>
      <c r="C201" s="107"/>
      <c r="D201" s="147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>
      <c r="A202" s="101"/>
      <c r="B202" s="104"/>
      <c r="C202" s="107"/>
      <c r="D202" s="147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/>
      <c r="B203" s="105"/>
      <c r="C203" s="108"/>
      <c r="D203" s="148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>
      <c r="A204" s="100" t="s">
        <v>27</v>
      </c>
      <c r="B204" s="103" t="s">
        <v>139</v>
      </c>
      <c r="C204" s="106" t="s">
        <v>106</v>
      </c>
      <c r="D204" s="100" t="s">
        <v>181</v>
      </c>
      <c r="E204" s="26" t="s">
        <v>47</v>
      </c>
      <c r="F204" s="13">
        <f t="shared" ref="F204:F209" si="109">G204+H204+I204+J204+K204+L204</f>
        <v>44964.417069999996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12233.601070000001</v>
      </c>
      <c r="J204" s="14">
        <f t="shared" ref="J204:L204" si="111">J205+J207+J208+J209</f>
        <v>508.80599999999998</v>
      </c>
      <c r="K204" s="74">
        <f t="shared" si="111"/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>
      <c r="A205" s="101"/>
      <c r="B205" s="104"/>
      <c r="C205" s="107"/>
      <c r="D205" s="143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>
      <c r="A206" s="101"/>
      <c r="B206" s="104"/>
      <c r="C206" s="107"/>
      <c r="D206" s="143"/>
      <c r="E206" s="25" t="s">
        <v>188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>
      <c r="A207" s="101"/>
      <c r="B207" s="104"/>
      <c r="C207" s="107"/>
      <c r="D207" s="143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>
      <c r="A208" s="101"/>
      <c r="B208" s="104"/>
      <c r="C208" s="107"/>
      <c r="D208" s="143"/>
      <c r="E208" s="26" t="s">
        <v>58</v>
      </c>
      <c r="F208" s="13">
        <f t="shared" si="109"/>
        <v>44964.417069999996</v>
      </c>
      <c r="G208" s="17">
        <v>1163.067</v>
      </c>
      <c r="H208" s="17">
        <v>31058.942999999999</v>
      </c>
      <c r="I208" s="17">
        <f>11909.60107+324</f>
        <v>12233.601070000001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>
      <c r="A209" s="102"/>
      <c r="B209" s="105"/>
      <c r="C209" s="108"/>
      <c r="D209" s="144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>
      <c r="A210" s="100" t="s">
        <v>28</v>
      </c>
      <c r="B210" s="115" t="s">
        <v>182</v>
      </c>
      <c r="C210" s="106" t="s">
        <v>90</v>
      </c>
      <c r="D210" s="100" t="s">
        <v>83</v>
      </c>
      <c r="E210" s="26" t="s">
        <v>47</v>
      </c>
      <c r="F210" s="13">
        <f t="shared" ref="F210:F215" si="112">G210+H210+I210+J210+K210+L210</f>
        <v>11217.838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0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>
      <c r="A211" s="101"/>
      <c r="B211" s="104"/>
      <c r="C211" s="107"/>
      <c r="D211" s="147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>
      <c r="A212" s="101"/>
      <c r="B212" s="104"/>
      <c r="C212" s="107"/>
      <c r="D212" s="147"/>
      <c r="E212" s="25" t="s">
        <v>188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1"/>
      <c r="B213" s="104"/>
      <c r="C213" s="107"/>
      <c r="D213" s="147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>
      <c r="A214" s="101"/>
      <c r="B214" s="104"/>
      <c r="C214" s="107"/>
      <c r="D214" s="147"/>
      <c r="E214" s="26" t="s">
        <v>58</v>
      </c>
      <c r="F214" s="13">
        <f t="shared" si="112"/>
        <v>11217.838</v>
      </c>
      <c r="G214" s="17">
        <f>5363.47-117.18</f>
        <v>5246.29</v>
      </c>
      <c r="H214" s="17">
        <v>5971.5479999999998</v>
      </c>
      <c r="I214" s="16">
        <f>5638.582-2014.58332-3623.99868</f>
        <v>0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>
      <c r="A215" s="102"/>
      <c r="B215" s="105"/>
      <c r="C215" s="108"/>
      <c r="D215" s="148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>
      <c r="A216" s="100" t="s">
        <v>98</v>
      </c>
      <c r="B216" s="137" t="s">
        <v>144</v>
      </c>
      <c r="C216" s="140" t="s">
        <v>185</v>
      </c>
      <c r="D216" s="100" t="s">
        <v>89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>
      <c r="A217" s="101"/>
      <c r="B217" s="138"/>
      <c r="C217" s="141"/>
      <c r="D217" s="101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>
      <c r="A218" s="101"/>
      <c r="B218" s="138"/>
      <c r="C218" s="141"/>
      <c r="D218" s="101"/>
      <c r="E218" s="25" t="s">
        <v>188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1"/>
      <c r="B219" s="138"/>
      <c r="C219" s="141"/>
      <c r="D219" s="101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>
      <c r="A220" s="101"/>
      <c r="B220" s="138"/>
      <c r="C220" s="141"/>
      <c r="D220" s="101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136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>
      <c r="A221" s="102"/>
      <c r="B221" s="139"/>
      <c r="C221" s="142"/>
      <c r="D221" s="102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>
      <c r="A222" s="100" t="s">
        <v>111</v>
      </c>
      <c r="B222" s="103" t="s">
        <v>113</v>
      </c>
      <c r="C222" s="106">
        <v>2023</v>
      </c>
      <c r="D222" s="100" t="s">
        <v>137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>
      <c r="A223" s="101"/>
      <c r="B223" s="104"/>
      <c r="C223" s="107"/>
      <c r="D223" s="143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>
      <c r="A224" s="101"/>
      <c r="B224" s="104"/>
      <c r="C224" s="107"/>
      <c r="D224" s="143"/>
      <c r="E224" s="25" t="s">
        <v>188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1"/>
      <c r="B225" s="104"/>
      <c r="C225" s="107"/>
      <c r="D225" s="143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>
      <c r="A226" s="101"/>
      <c r="B226" s="104"/>
      <c r="C226" s="107"/>
      <c r="D226" s="143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>
      <c r="A227" s="102"/>
      <c r="B227" s="105"/>
      <c r="C227" s="108"/>
      <c r="D227" s="144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>
      <c r="A228" s="100" t="s">
        <v>140</v>
      </c>
      <c r="B228" s="103" t="s">
        <v>141</v>
      </c>
      <c r="C228" s="106">
        <v>2023</v>
      </c>
      <c r="D228" s="100" t="s">
        <v>142</v>
      </c>
      <c r="E228" s="26" t="s">
        <v>47</v>
      </c>
      <c r="F228" s="13">
        <f>G228+H228+I228+J228+K228+L228</f>
        <v>1860</v>
      </c>
      <c r="G228" s="14">
        <f>G229+G231+G232+G233</f>
        <v>0</v>
      </c>
      <c r="H228" s="14">
        <f>H229+H231+H232+H233</f>
        <v>0</v>
      </c>
      <c r="I228" s="14">
        <f>I229+I231+I232+I233</f>
        <v>1860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>
      <c r="A229" s="101"/>
      <c r="B229" s="104"/>
      <c r="C229" s="107"/>
      <c r="D229" s="143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>
      <c r="A230" s="101"/>
      <c r="B230" s="104"/>
      <c r="C230" s="107"/>
      <c r="D230" s="143"/>
      <c r="E230" s="25" t="s">
        <v>188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1"/>
      <c r="B231" s="104"/>
      <c r="C231" s="107"/>
      <c r="D231" s="143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>
      <c r="A232" s="101"/>
      <c r="B232" s="104"/>
      <c r="C232" s="107"/>
      <c r="D232" s="143"/>
      <c r="E232" s="26" t="s">
        <v>58</v>
      </c>
      <c r="F232" s="13">
        <f>G232+H232+I232+J232+K232+L232</f>
        <v>1860</v>
      </c>
      <c r="G232" s="16">
        <v>0</v>
      </c>
      <c r="H232" s="16">
        <v>0</v>
      </c>
      <c r="I232" s="27">
        <v>1860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>
      <c r="A233" s="102"/>
      <c r="B233" s="105"/>
      <c r="C233" s="108"/>
      <c r="D233" s="144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>
      <c r="A234" s="100" t="s">
        <v>186</v>
      </c>
      <c r="B234" s="103" t="s">
        <v>187</v>
      </c>
      <c r="C234" s="106">
        <v>2024</v>
      </c>
      <c r="D234" s="100" t="s">
        <v>137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>
      <c r="A235" s="101"/>
      <c r="B235" s="104"/>
      <c r="C235" s="107"/>
      <c r="D235" s="143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>
      <c r="A236" s="101"/>
      <c r="B236" s="104"/>
      <c r="C236" s="107"/>
      <c r="D236" s="143"/>
      <c r="E236" s="25" t="s">
        <v>188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1"/>
      <c r="B237" s="104"/>
      <c r="C237" s="107"/>
      <c r="D237" s="143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>
      <c r="A238" s="101"/>
      <c r="B238" s="104"/>
      <c r="C238" s="107"/>
      <c r="D238" s="143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>
      <c r="A239" s="102"/>
      <c r="B239" s="105"/>
      <c r="C239" s="108"/>
      <c r="D239" s="144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>
      <c r="A240" s="121"/>
      <c r="B240" s="149" t="s">
        <v>73</v>
      </c>
      <c r="C240" s="106" t="s">
        <v>149</v>
      </c>
      <c r="D240" s="145"/>
      <c r="E240" s="25" t="s">
        <v>47</v>
      </c>
      <c r="F240" s="23">
        <f t="shared" ref="F240:J241" si="121">F12+F66+F78+F114+F186</f>
        <v>1291088.1865200002</v>
      </c>
      <c r="G240" s="23">
        <f t="shared" si="121"/>
        <v>182601.34386000002</v>
      </c>
      <c r="H240" s="23">
        <f t="shared" si="121"/>
        <v>233788.01252999998</v>
      </c>
      <c r="I240" s="23">
        <f>I12+I66+I78+I114+I186</f>
        <v>216265.07266999999</v>
      </c>
      <c r="J240" s="23">
        <f t="shared" si="121"/>
        <v>223629.64146000001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>
      <c r="A241" s="122"/>
      <c r="B241" s="150"/>
      <c r="C241" s="107"/>
      <c r="D241" s="145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>
      <c r="A242" s="122"/>
      <c r="B242" s="150"/>
      <c r="C242" s="107"/>
      <c r="D242" s="145"/>
      <c r="E242" s="25" t="s">
        <v>188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>
      <c r="A243" s="122"/>
      <c r="B243" s="150"/>
      <c r="C243" s="107"/>
      <c r="D243" s="145"/>
      <c r="E243" s="25" t="s">
        <v>57</v>
      </c>
      <c r="F243" s="23">
        <f t="shared" si="122"/>
        <v>15550.053960000001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861.88882000000001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>
      <c r="A244" s="122"/>
      <c r="B244" s="150"/>
      <c r="C244" s="107"/>
      <c r="D244" s="145"/>
      <c r="E244" s="25" t="s">
        <v>58</v>
      </c>
      <c r="F244" s="23">
        <f t="shared" si="122"/>
        <v>1243979.8164699997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209157.78052999999</v>
      </c>
      <c r="J244" s="23">
        <f>J16+J70+J82+J118+J190</f>
        <v>204603.64394000001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>
      <c r="A245" s="128"/>
      <c r="B245" s="151"/>
      <c r="C245" s="108"/>
      <c r="D245" s="146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>
      <c r="B248" s="82" t="s">
        <v>145</v>
      </c>
      <c r="C248" s="83"/>
      <c r="D248" s="84" t="s">
        <v>146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>
      <c r="B249" s="89"/>
      <c r="C249" s="89"/>
      <c r="D249" s="90" t="s">
        <v>148</v>
      </c>
      <c r="E249" s="90"/>
      <c r="F249" s="90"/>
      <c r="G249" s="90"/>
      <c r="H249" s="91"/>
      <c r="J249" s="88"/>
      <c r="K249" s="86" t="s">
        <v>147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>
      <c r="F252" s="37"/>
      <c r="H252" s="61"/>
      <c r="I252" s="61"/>
      <c r="J252" s="61"/>
      <c r="K252" s="69"/>
      <c r="L252" s="69"/>
    </row>
    <row r="253" spans="1:52" s="33" customFormat="1" ht="21.75" customHeight="1">
      <c r="F253" s="37"/>
      <c r="H253" s="61"/>
      <c r="I253" s="61"/>
      <c r="J253" s="61"/>
      <c r="K253" s="69"/>
      <c r="L253" s="69"/>
    </row>
    <row r="254" spans="1:52" s="33" customFormat="1" ht="21.75" customHeight="1">
      <c r="F254" s="37"/>
      <c r="H254" s="61"/>
      <c r="I254" s="61"/>
      <c r="J254" s="61"/>
      <c r="K254" s="69"/>
      <c r="L254" s="69"/>
    </row>
    <row r="255" spans="1:52" s="33" customFormat="1" ht="21.75" customHeight="1">
      <c r="F255" s="37"/>
      <c r="H255" s="61"/>
      <c r="I255" s="61"/>
      <c r="J255" s="61"/>
      <c r="K255" s="69"/>
      <c r="L255" s="69"/>
    </row>
    <row r="256" spans="1:52" s="33" customFormat="1" ht="21.75" customHeight="1">
      <c r="F256" s="37"/>
      <c r="H256" s="61"/>
      <c r="I256" s="61"/>
      <c r="J256" s="61"/>
      <c r="K256" s="69"/>
      <c r="L256" s="69"/>
    </row>
    <row r="257" spans="1:52" s="33" customFormat="1" ht="21.75" customHeight="1">
      <c r="F257" s="37"/>
      <c r="H257" s="61"/>
      <c r="I257" s="61"/>
      <c r="J257" s="61"/>
      <c r="K257" s="69"/>
      <c r="L257" s="69"/>
    </row>
    <row r="258" spans="1:52" s="33" customFormat="1" ht="21.75" customHeight="1">
      <c r="F258" s="37"/>
      <c r="H258" s="61"/>
      <c r="I258" s="61"/>
      <c r="J258" s="61"/>
      <c r="K258" s="69"/>
      <c r="L258" s="69"/>
    </row>
    <row r="259" spans="1:52" s="33" customFormat="1" ht="21.75" customHeight="1">
      <c r="F259" s="37"/>
      <c r="H259" s="61"/>
      <c r="I259" s="61"/>
      <c r="J259" s="61"/>
      <c r="K259" s="69"/>
      <c r="L259" s="69"/>
    </row>
    <row r="260" spans="1:52" s="33" customFormat="1" ht="21.75" customHeight="1">
      <c r="F260" s="37"/>
      <c r="H260" s="61"/>
      <c r="I260" s="61"/>
      <c r="J260" s="61"/>
      <c r="K260" s="69"/>
      <c r="L260" s="69"/>
    </row>
    <row r="261" spans="1:52" s="33" customFormat="1" ht="21.75" customHeight="1">
      <c r="F261" s="37"/>
      <c r="H261" s="61"/>
      <c r="I261" s="61"/>
      <c r="J261" s="61"/>
      <c r="K261" s="69"/>
      <c r="L261" s="69"/>
    </row>
    <row r="262" spans="1:52" s="33" customFormat="1" ht="21.75" customHeight="1">
      <c r="F262" s="37"/>
      <c r="H262" s="61"/>
      <c r="I262" s="61"/>
      <c r="J262" s="61"/>
      <c r="K262" s="69"/>
      <c r="L262" s="69"/>
    </row>
    <row r="263" spans="1:52" s="33" customFormat="1" ht="21.75" customHeight="1">
      <c r="F263" s="37"/>
      <c r="H263" s="61"/>
      <c r="I263" s="61"/>
      <c r="J263" s="61"/>
      <c r="K263" s="69"/>
      <c r="L263" s="69"/>
    </row>
    <row r="264" spans="1:52" s="33" customFormat="1" ht="21.75" customHeight="1">
      <c r="F264" s="37"/>
      <c r="H264" s="61"/>
      <c r="I264" s="61"/>
      <c r="J264" s="61"/>
      <c r="K264" s="69"/>
      <c r="L264" s="69"/>
    </row>
    <row r="265" spans="1:52" s="33" customFormat="1" ht="21.75" customHeight="1">
      <c r="F265" s="37"/>
      <c r="H265" s="61"/>
      <c r="I265" s="61"/>
      <c r="J265" s="61"/>
      <c r="K265" s="69"/>
      <c r="L265" s="69"/>
    </row>
    <row r="266" spans="1:52" s="33" customFormat="1" ht="21.75" customHeight="1">
      <c r="F266" s="37"/>
      <c r="H266" s="61"/>
      <c r="I266" s="61"/>
      <c r="J266" s="61"/>
      <c r="K266" s="69"/>
      <c r="L266" s="69"/>
    </row>
    <row r="267" spans="1:52" s="33" customFormat="1" ht="21.75" customHeight="1">
      <c r="F267" s="37"/>
      <c r="H267" s="61"/>
      <c r="I267" s="61"/>
      <c r="J267" s="61"/>
      <c r="K267" s="69"/>
      <c r="L267" s="69"/>
    </row>
    <row r="268" spans="1:52" s="63" customFormat="1" ht="21.75" customHeight="1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/>
  <mergeCells count="171"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</mergeCells>
  <pageMargins left="0.25" right="0.25" top="0.75" bottom="0.75" header="0.3" footer="0.3"/>
  <pageSetup paperSize="9" scale="71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2023-11-24T10:18:37Z</dcterms:modified>
</cp:coreProperties>
</file>